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Margin scenario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<sst xmlns="http://schemas.openxmlformats.org/spreadsheetml/2006/main" count="40" uniqueCount="36">
  <si>
    <t>Machine cost and quote worksheet</t>
  </si>
  <si>
    <t>Add your cost lines, set your margin, and read the selling price. Yellow cells are for you to fill in.</t>
  </si>
  <si>
    <t>Cost item</t>
  </si>
  <si>
    <t>Qty</t>
  </si>
  <si>
    <t>Unit cost</t>
  </si>
  <si>
    <t>Line cost</t>
  </si>
  <si>
    <t>Pricing</t>
  </si>
  <si>
    <t>Parts and materials (from your BOM)</t>
  </si>
  <si>
    <t>Total cost</t>
  </si>
  <si>
    <t>Machining and fabrication</t>
  </si>
  <si>
    <t>Target margin (% of price)</t>
  </si>
  <si>
    <t>Assembly labour (hours)</t>
  </si>
  <si>
    <t>Selling price (before tax)</t>
  </si>
  <si>
    <t>Electrical and software (hours)</t>
  </si>
  <si>
    <t>Profit</t>
  </si>
  <si>
    <t>Commissioning and FAT (days)</t>
  </si>
  <si>
    <t>Mark-up on cost</t>
  </si>
  <si>
    <t>Packing and delivery</t>
  </si>
  <si>
    <t>Contingency</t>
  </si>
  <si>
    <t>Sales tax / VAT (%)</t>
  </si>
  <si>
    <t>Tax amount</t>
  </si>
  <si>
    <t>Price including tax</t>
  </si>
  <si>
    <t>Margin and mark-up are not the same:</t>
  </si>
  <si>
    <t>A 25% margin means profit is 25% of the selling price, which is a 33.3% mark-up on cost. Adding 25% to your cost gives only a 20% margin.</t>
  </si>
  <si>
    <t>Selling price at different margins</t>
  </si>
  <si>
    <t>Margin %</t>
  </si>
  <si>
    <t>Selling price</t>
  </si>
  <si>
    <t>Work out what a machine costs you and what to charge for it, in one sheet.</t>
  </si>
  <si>
    <t/>
  </si>
  <si>
    <t>1. Replace the example cost lines (fictional numbers) with your own. Qty x Unit cost gives each line cost.</t>
  </si>
  <si>
    <t>2. Set your target margin in cell G6. Selling price = total cost / (1 - margin). Margin is the share of the price you keep as profit.</t>
  </si>
  <si>
    <t>3. If sales tax or VAT applies, enter the rate in G11 to see the price including tax.</t>
  </si>
  <si>
    <t>4. The Margin scenarios sheet shows the same job at 10% to 40% margin, so you can see what each point of margin is worth.</t>
  </si>
  <si>
    <t>Currency is up to you: the sheet only uses plain numbers, so it works in any currency.</t>
  </si>
  <si>
    <t>Tip: carry the same cost lines into AssembleFlow Project Costs and it will build the customer quotation for you.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</si>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</sst>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0.0&quot;%&quot;"/>
    <numFmt numFmtId="166" formatCode="0.0%"/>
    <numFmt numFmtId="167" formatCode="0&quot;%&quot;"/>
  </numFmts>
  <fonts count="13" x14ac:knownFonts="1">
    <font>
      <color theme="1"/>
      <family val="2"/>
      <scheme val="minor"/>
      <sz val="11"/>
      <name val="Calibri"/>
    </font>
    <font>
      <b/>
      <color rgb="FF0F2340"/>
      <sz val="18"/>
    </font>
    <font>
      <i/>
      <color rgb="FF64748B"/>
    </font>
    <font>
      <b/>
      <color rgb="FFFFFFFF"/>
      <sz val="11"/>
    </font>
    <font>
      <b/>
      <color rgb="FF0F2340"/>
      <sz val="12"/>
    </font>
    <font>
      <color rgb="FF1E293B"/>
    </font>
    <font>
      <b/>
    </font>
    <font/>
    <font>
      <b/>
      <color rgb="FF1E293B"/>
    </font>
    <font>
      <color rgb="FF64748B"/>
    </font>
    <font>
      <b/>
      <color rgb="FF0F2340"/>
      <sz val="16"/>
    </font>
    <font>
      <color rgb="FF64748B"/>
      <sz val="11"/>
    </font>
    <font>
      <color rgb="FF1E293B"/>
      <sz val="11"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FFF8DC"/>
      </patternFill>
    </fill>
    <fill>
      <patternFill patternType="solid">
        <fgColor rgb="FFE8F4F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0" fontId="5" fillId="0" borderId="0" xfId="0" applyFont="1"/>
    <xf numFmtId="4" fontId="6" fillId="0" borderId="1" xfId="0" applyNumberFormat="1" applyFont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8" fillId="0" borderId="0" xfId="0" applyFont="1"/>
    <xf numFmtId="4" fontId="6" fillId="4" borderId="1" xfId="0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10" fillId="0" borderId="0" xfId="0" applyFont="1"/>
    <xf numFmtId="167" fontId="0" fillId="0" borderId="1" xfId="0" applyNumberFormat="1" applyBorder="1"/>
    <xf numFmtId="166" fontId="0" fillId="0" borderId="1" xfId="0" applyNumberFormat="1" applyBorder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0" customWidth="1"/>
    <col min="3" max="3" width="14" customWidth="1"/>
    <col min="4" max="4" width="16" customWidth="1"/>
    <col min="5" max="5" width="3" customWidth="1"/>
    <col min="6" max="6" width="30" customWidth="1"/>
    <col min="7" max="7" width="1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8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F4" s="4" t="s">
        <v>6</v>
      </c>
    </row>
    <row r="5" spans="1:7" x14ac:dyDescent="0.25">
      <c r="A5" s="5" t="s">
        <v>7</v>
      </c>
      <c r="B5" s="6">
        <v>1</v>
      </c>
      <c r="C5" s="7">
        <v>24500</v>
      </c>
      <c r="D5" s="8">
        <f>IF(OR(B5="",C5=""),"",B5*C5)</f>
      </c>
      <c r="F5" s="9" t="s">
        <v>8</v>
      </c>
      <c r="G5" s="10">
        <f>SUM(D5:D24)</f>
      </c>
    </row>
    <row r="6" spans="1:7" x14ac:dyDescent="0.25">
      <c r="A6" s="5" t="s">
        <v>9</v>
      </c>
      <c r="B6" s="6">
        <v>1</v>
      </c>
      <c r="C6" s="7">
        <v>6800</v>
      </c>
      <c r="D6" s="8">
        <f>IF(OR(B6="",C6=""),"",B6*C6)</f>
      </c>
      <c r="F6" s="9" t="s">
        <v>10</v>
      </c>
      <c r="G6" s="11">
        <v>25</v>
      </c>
    </row>
    <row r="7" spans="1:7" x14ac:dyDescent="0.25">
      <c r="A7" s="5" t="s">
        <v>11</v>
      </c>
      <c r="B7" s="6">
        <v>120</v>
      </c>
      <c r="C7" s="7">
        <v>45</v>
      </c>
      <c r="D7" s="8">
        <f>IF(OR(B7="",C7=""),"",B7*C7)</f>
      </c>
      <c r="F7" s="9" t="s">
        <v>12</v>
      </c>
      <c r="G7" s="10">
        <f>IF(G6&gt;=100,"",G5/(1-G6/100))</f>
      </c>
    </row>
    <row r="8" spans="1:7" x14ac:dyDescent="0.25">
      <c r="A8" s="5" t="s">
        <v>13</v>
      </c>
      <c r="B8" s="6">
        <v>60</v>
      </c>
      <c r="C8" s="7">
        <v>55</v>
      </c>
      <c r="D8" s="8">
        <f>IF(OR(B8="",C8=""),"",B8*C8)</f>
      </c>
      <c r="F8" s="9" t="s">
        <v>14</v>
      </c>
      <c r="G8" s="12">
        <f>IF(G7="","",G7-G5)</f>
      </c>
    </row>
    <row r="9" spans="1:7" x14ac:dyDescent="0.25">
      <c r="A9" s="5" t="s">
        <v>15</v>
      </c>
      <c r="B9" s="6">
        <v>5</v>
      </c>
      <c r="C9" s="7">
        <v>480</v>
      </c>
      <c r="D9" s="8">
        <f>IF(OR(B9="",C9=""),"",B9*C9)</f>
      </c>
      <c r="F9" s="9" t="s">
        <v>16</v>
      </c>
      <c r="G9" s="13">
        <f>IF(OR(G7="",G5=0),"",G8/G5)</f>
      </c>
    </row>
    <row r="10" spans="1:4" x14ac:dyDescent="0.25">
      <c r="A10" s="5" t="s">
        <v>17</v>
      </c>
      <c r="B10" s="6">
        <v>1</v>
      </c>
      <c r="C10" s="7">
        <v>900</v>
      </c>
      <c r="D10" s="8">
        <f>IF(OR(B10="",C10=""),"",B10*C10)</f>
      </c>
    </row>
    <row r="11" spans="1:7" x14ac:dyDescent="0.25">
      <c r="A11" s="5" t="s">
        <v>18</v>
      </c>
      <c r="B11" s="6">
        <v>1</v>
      </c>
      <c r="C11" s="7">
        <v>1500</v>
      </c>
      <c r="D11" s="8">
        <f>IF(OR(B11="",C11=""),"",B11*C11)</f>
      </c>
      <c r="F11" s="9" t="s">
        <v>19</v>
      </c>
      <c r="G11" s="11">
        <v>0</v>
      </c>
    </row>
    <row r="12" spans="1:7" x14ac:dyDescent="0.25">
      <c r="A12" s="5"/>
      <c r="B12" s="6"/>
      <c r="C12" s="7"/>
      <c r="D12" s="8">
        <f>IF(OR(B12="",C12=""),"",B12*C12)</f>
      </c>
      <c r="F12" s="9" t="s">
        <v>20</v>
      </c>
      <c r="G12" s="12">
        <f>IF(G7="","",G7*G11/100)</f>
      </c>
    </row>
    <row r="13" spans="1:7" x14ac:dyDescent="0.25">
      <c r="A13" s="5"/>
      <c r="B13" s="6"/>
      <c r="C13" s="7"/>
      <c r="D13" s="8">
        <f>IF(OR(B13="",C13=""),"",B13*C13)</f>
      </c>
      <c r="F13" s="14" t="s">
        <v>21</v>
      </c>
      <c r="G13" s="15">
        <f>IF(G7="","",G7+G12)</f>
      </c>
    </row>
    <row r="14" spans="1:4" x14ac:dyDescent="0.25">
      <c r="A14" s="5"/>
      <c r="B14" s="6"/>
      <c r="C14" s="7"/>
      <c r="D14" s="8">
        <f>IF(OR(B14="",C14=""),"",B14*C14)</f>
      </c>
    </row>
    <row r="15" spans="1:6" x14ac:dyDescent="0.25">
      <c r="A15" s="5"/>
      <c r="B15" s="6"/>
      <c r="C15" s="7"/>
      <c r="D15" s="8">
        <f>IF(OR(B15="",C15=""),"",B15*C15)</f>
      </c>
      <c r="F15" s="2" t="s">
        <v>22</v>
      </c>
    </row>
    <row r="16" spans="1:7" x14ac:dyDescent="0.25">
      <c r="A16" s="5"/>
      <c r="B16" s="6"/>
      <c r="C16" s="7"/>
      <c r="D16" s="8">
        <f>IF(OR(B16="",C16=""),"",B16*C16)</f>
      </c>
      <c r="F16" s="16" t="s">
        <v>23</v>
      </c>
      <c r="G16" s="16"/>
    </row>
    <row r="17" spans="1:7" x14ac:dyDescent="0.25">
      <c r="A17" s="5"/>
      <c r="B17" s="6"/>
      <c r="C17" s="7"/>
      <c r="D17" s="8">
        <f>IF(OR(B17="",C17=""),"",B17*C17)</f>
      </c>
      <c r="F17" s="16"/>
      <c r="G17" s="16"/>
    </row>
    <row r="18" spans="1:7" x14ac:dyDescent="0.25">
      <c r="A18" s="5"/>
      <c r="B18" s="6"/>
      <c r="C18" s="7"/>
      <c r="D18" s="8">
        <f>IF(OR(B18="",C18=""),"",B18*C18)</f>
      </c>
      <c r="F18" s="16"/>
      <c r="G18" s="16"/>
    </row>
    <row r="19" spans="1:7" x14ac:dyDescent="0.25">
      <c r="A19" s="5"/>
      <c r="B19" s="6"/>
      <c r="C19" s="7"/>
      <c r="D19" s="8">
        <f>IF(OR(B19="",C19=""),"",B19*C19)</f>
      </c>
      <c r="F19" s="16"/>
      <c r="G19" s="16"/>
    </row>
    <row r="20" spans="1:4" x14ac:dyDescent="0.25">
      <c r="A20" s="5"/>
      <c r="B20" s="6"/>
      <c r="C20" s="7"/>
      <c r="D20" s="8">
        <f>IF(OR(B20="",C20=""),"",B20*C20)</f>
      </c>
    </row>
    <row r="21" spans="1:4" x14ac:dyDescent="0.25">
      <c r="A21" s="5"/>
      <c r="B21" s="6"/>
      <c r="C21" s="7"/>
      <c r="D21" s="8">
        <f>IF(OR(B21="",C21=""),"",B21*C21)</f>
      </c>
    </row>
    <row r="22" spans="1:4" x14ac:dyDescent="0.25">
      <c r="A22" s="5"/>
      <c r="B22" s="6"/>
      <c r="C22" s="7"/>
      <c r="D22" s="8">
        <f>IF(OR(B22="",C22=""),"",B22*C22)</f>
      </c>
    </row>
    <row r="23" spans="1:4" x14ac:dyDescent="0.25">
      <c r="A23" s="5"/>
      <c r="B23" s="6"/>
      <c r="C23" s="7"/>
      <c r="D23" s="8">
        <f>IF(OR(B23="",C23=""),"",B23*C23)</f>
      </c>
    </row>
    <row r="24" spans="1:4" x14ac:dyDescent="0.25">
      <c r="A24" s="5"/>
      <c r="B24" s="6"/>
      <c r="C24" s="7"/>
      <c r="D24" s="8">
        <f>IF(OR(B24="",C24=""),"",B24*C24)</f>
      </c>
    </row>
  </sheetData>
  <mergeCells count="3">
    <mergeCell ref="A1:G1"/>
    <mergeCell ref="A2:G2"/>
    <mergeCell ref="F16:G1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16" customWidth="1"/>
    <col min="2" max="2" width="20" customWidth="1"/>
    <col min="3" max="4" width="18" customWidth="1"/>
  </cols>
  <sheetData>
    <row r="1" spans="1:1" x14ac:dyDescent="0.25">
      <c r="A1" s="17" t="s">
        <v>24</v>
      </c>
    </row>
    <row r="3" ht="26" customHeight="1" spans="1:4" x14ac:dyDescent="0.25">
      <c r="A3" s="3" t="s">
        <v>25</v>
      </c>
      <c r="B3" s="3" t="s">
        <v>26</v>
      </c>
      <c r="C3" s="3" t="s">
        <v>14</v>
      </c>
      <c r="D3" s="3" t="s">
        <v>16</v>
      </c>
    </row>
    <row r="4" spans="1:4" x14ac:dyDescent="0.25">
      <c r="A4" s="18">
        <v>10</v>
      </c>
      <c r="B4" s="8">
        <f>Quote!$G$5/(1-A4/100)</f>
      </c>
      <c r="C4" s="8">
        <f>B4-Quote!$G$5</f>
      </c>
      <c r="D4" s="19">
        <f>IF(Quote!$G$5=0,"",C4/Quote!$G$5)</f>
      </c>
    </row>
    <row r="5" spans="1:4" x14ac:dyDescent="0.25">
      <c r="A5" s="18">
        <v>15</v>
      </c>
      <c r="B5" s="8">
        <f>Quote!$G$5/(1-A5/100)</f>
      </c>
      <c r="C5" s="8">
        <f>B5-Quote!$G$5</f>
      </c>
      <c r="D5" s="19">
        <f>IF(Quote!$G$5=0,"",C5/Quote!$G$5)</f>
      </c>
    </row>
    <row r="6" spans="1:4" x14ac:dyDescent="0.25">
      <c r="A6" s="18">
        <v>20</v>
      </c>
      <c r="B6" s="8">
        <f>Quote!$G$5/(1-A6/100)</f>
      </c>
      <c r="C6" s="8">
        <f>B6-Quote!$G$5</f>
      </c>
      <c r="D6" s="19">
        <f>IF(Quote!$G$5=0,"",C6/Quote!$G$5)</f>
      </c>
    </row>
    <row r="7" spans="1:4" x14ac:dyDescent="0.25">
      <c r="A7" s="18">
        <v>25</v>
      </c>
      <c r="B7" s="8">
        <f>Quote!$G$5/(1-A7/100)</f>
      </c>
      <c r="C7" s="8">
        <f>B7-Quote!$G$5</f>
      </c>
      <c r="D7" s="19">
        <f>IF(Quote!$G$5=0,"",C7/Quote!$G$5)</f>
      </c>
    </row>
    <row r="8" spans="1:4" x14ac:dyDescent="0.25">
      <c r="A8" s="18">
        <v>30</v>
      </c>
      <c r="B8" s="8">
        <f>Quote!$G$5/(1-A8/100)</f>
      </c>
      <c r="C8" s="8">
        <f>B8-Quote!$G$5</f>
      </c>
      <c r="D8" s="19">
        <f>IF(Quote!$G$5=0,"",C8/Quote!$G$5)</f>
      </c>
    </row>
    <row r="9" spans="1:4" x14ac:dyDescent="0.25">
      <c r="A9" s="18">
        <v>35</v>
      </c>
      <c r="B9" s="8">
        <f>Quote!$G$5/(1-A9/100)</f>
      </c>
      <c r="C9" s="8">
        <f>B9-Quote!$G$5</f>
      </c>
      <c r="D9" s="19">
        <f>IF(Quote!$G$5=0,"",C9/Quote!$G$5)</f>
      </c>
    </row>
    <row r="10" spans="1:4" x14ac:dyDescent="0.25">
      <c r="A10" s="18">
        <v>40</v>
      </c>
      <c r="B10" s="8">
        <f>Quote!$G$5/(1-A10/100)</f>
      </c>
      <c r="C10" s="8">
        <f>B10-Quote!$G$5</f>
      </c>
      <c r="D10" s="19">
        <f>IF(Quote!$G$5=0,"",C10/Quote!$G$5)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3" spans="1:1" x14ac:dyDescent="0.25">
      <c r="A3" s="20" t="s">
        <v>27</v>
      </c>
    </row>
    <row r="4" spans="1:1" x14ac:dyDescent="0.25">
      <c r="A4" s="20" t="s">
        <v>28</v>
      </c>
    </row>
    <row r="5" spans="1:1" x14ac:dyDescent="0.25">
      <c r="A5" s="21" t="s">
        <v>29</v>
      </c>
    </row>
    <row r="6" spans="1:1" x14ac:dyDescent="0.25">
      <c r="A6" s="21" t="s">
        <v>30</v>
      </c>
    </row>
    <row r="7" spans="1:1" x14ac:dyDescent="0.25">
      <c r="A7" s="21" t="s">
        <v>31</v>
      </c>
    </row>
    <row r="8" spans="1:1" x14ac:dyDescent="0.25">
      <c r="A8" s="21" t="s">
        <v>32</v>
      </c>
    </row>
    <row r="9" spans="1:1" x14ac:dyDescent="0.25">
      <c r="A9" s="20" t="s">
        <v>28</v>
      </c>
    </row>
    <row r="10" spans="1:1" x14ac:dyDescent="0.25">
      <c r="A10" s="20" t="s">
        <v>33</v>
      </c>
    </row>
    <row r="11" spans="1:1" x14ac:dyDescent="0.25">
      <c r="A11" s="20" t="s">
        <v>34</v>
      </c>
    </row>
    <row r="14" spans="1:1" x14ac:dyDescent="0.25">
      <c r="A14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</vt:lpstr>
      <vt:lpstr>Margin scenarios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2026-10-04T13:03:22Z</dcterms:modified>
</cp:coreProperties>
</file>